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経営企画室\企画係\【経営分析比較表】\H27決算\290207〆 分析依頼\01 回答分\"/>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P6" i="5"/>
  <c r="Z10" i="4" s="1"/>
  <c r="O6" i="5"/>
  <c r="N6" i="5"/>
  <c r="J10" i="4" s="1"/>
  <c r="M6" i="5"/>
  <c r="B10" i="4" s="1"/>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I8" i="4"/>
  <c r="R8" i="4"/>
  <c r="B8" i="4"/>
  <c r="B6" i="4"/>
  <c r="D10" i="5" l="1"/>
  <c r="C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<sst xmlns="http://schemas.openxmlformats.org/spreadsheetml/2006/main" count="217" uniqueCount="106">
  <si>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</si>
  <si>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</si>
  <si>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</si>
  <si>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</si>
  <si>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</si>
  <si>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</si>
  <si>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</si>
  <si>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</si>
  <si>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</si>
  <si>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</si>
  <si>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</si>
  <si>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</si>
  <si>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</si>
  <si>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</si>
  <si>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</si>
  <si>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</si>
  <si>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</si>
  <si>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</si>
  <si>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</si>
  <si>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</si>
  <si>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</si>
  <si>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</si>
  <si>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</si>
  <si>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</si>
  <si>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</si>
  <si>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</si>
  <si>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</si>
  <si>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</si>
  <si>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</si>
  <si>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</si>
  <si>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</si>
  <si>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</si>
  <si>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</si>
  <si>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</si>
  <si>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</si>
  <si>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</si>
  <si>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</si>
  <si>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</si>
  <si>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</si>
  <si>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</si>
  <si>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</si>
  <si>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</si>
  <si>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</si>
  <si>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</si>
  <si>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</si>
  <si>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</si>
  <si>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</si>
  <si>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</si>
  <si>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</si>
  <si>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</si>
  <si>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</si>
  <si>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</si>
  <si>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</si>
  <si>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</si>
  <si>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</si>
  <si>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</si>
  <si>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</si>
  <si>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</si>
  <si>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</si>
  <si>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</si>
  <si>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</si>
  <si>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</si>
  <si>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</si>
  <si>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</si>
  <si>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</si>
  <si>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</si>
  <si>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</si>
  <si>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</si>
  <si>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</si>
  <si>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</si>
  <si>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</si>
  <si>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</si>
  <si>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</si>
  <si>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</si>
  <si>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</si>
  <si>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</si>
  <si>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</si>
  <si>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</si>
  <si>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</si>
  <si>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</si>
  <si>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</si>
  <si>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</si>
  <si>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</si>
  <si>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</si>
  <si>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</si>
  <si>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</si>
  <si>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</si>
  <si>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</si>
  <si>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</si>
  <si>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</si>
  <si>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</si>
  <si>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</si>
  <si>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熱海市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</si>
  <si>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</si>
  <si>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</si>
  <si>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</si>
  <si>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</si>
  <si>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</si>
  <si>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</si>
  <si>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</si>
  <si>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</si>
  <si>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</si>
  <si>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</si>
  <si>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単年度の経営状況は安定傾向にあると分析するが、今後も継続される管路更新に耐えられる経営体力をつけながら、適正な料金改定及び財源確保に努めるものである。</t>
    <phoneticPr fontId="4"/>
  </si>
  <si>
    <t>1.で記載したとおり、全国で17番目に給水を開始しているため施設の老朽化は著しく、１．⑧有収率にも影響が生じている。２．③管路更新率では、類似団体以上の努力をしているが、２．②管路経年化率は増加傾向となっている。今後も効率的な優先順位により適切な管路更新を目指すものである。</t>
    <phoneticPr fontId="4"/>
  </si>
  <si>
    <t xml:space="preserve">経営の健全性・効率性について、類似団体との比較上、著しく劣っている分野は、昨年度に引続きなかった。ただし、１．⑦施設利用率及び１．⑧有収率については、全国で17番目に給水を開始していることと人口減少の影響もあり、類似団体平均を下回っている。
前年度との比較において、１．⑦施設利用率がさらに類似団体との乖離が広がった。今後は、策定される経営戦略において配水量に見合った適正な施設規模を見極めていくことが重要と分析している。
項目別の分析としては、平成19年度から3回実施した料金改定及び人員・費用の削減により、累積欠損金は生じておらず（１．②累積欠損金比率0.00%)、経常収益が経常費用を上回っていることから(１．①経常収支比率100%超)、現在の経営状況は安定傾向にあると分析される。
このため老朽施設の更新整備を積極的に進めており、微増ではあるが、１．⑧有収率も向上してきている。これに対して、１．④企業債残高対給水収益比率は、類似団体や全国平均を下回る状況ではあるが、類似団体平均の数値が減少する一方で、当市は増加傾向となっている。このため、過大投資とならないよう、より一層健全な経営に努め、定期的に適正な料金改定を検討する必要があるといえる。
</t>
    <rPh sb="271" eb="273">
      <t>ルイセキ</t>
    </rPh>
    <rPh sb="273" eb="276">
      <t>ケッソンキン</t>
    </rPh>
    <rPh sb="276" eb="278">
      <t>ヒリツ</t>
    </rPh>
    <rPh sb="309" eb="311">
      <t>ケイジョウ</t>
    </rPh>
    <rPh sb="311" eb="313">
      <t>シュウシ</t>
    </rPh>
    <rPh sb="313" eb="315">
      <t>ヒリツ</t>
    </rPh>
    <rPh sb="319" eb="320">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</si>
</sst>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2.08</c:v>
                </c:pt>
                <c:pt idx="1">
                  <c:v>2.15</c:v>
                </c:pt>
                <c:pt idx="2">
                  <c:v>2.29</c:v>
                </c:pt>
                <c:pt idx="3">
                  <c:v>2.2999999999999998</c:v>
                </c:pt>
                <c:pt idx="4">
                  <c:v>1.82</c:v>
                </c:pt>
              </c:numCache>
            </c:numRef>
          </c:val>
        </c:ser>
        <c:dLbls>
          <c:showLegendKey val="0"/>
          <c:showVal val="0"/>
          <c:showCatName val="0"/>
          <c:showSerName val="0"/>
          <c:showPercent val="0"/>
          <c:showBubbleSize val="0"/>
        </c:dLbls>
        <c:gapWidth val="150"/>
        <c:axId val="315654352"/>
        <c:axId val="31565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315654352"/>
        <c:axId val="315654736"/>
      </c:lineChart>
      <c:dateAx>
        <c:axId val="315654352"/>
        <c:scaling>
          <c:orientation val="minMax"/>
        </c:scaling>
        <c:delete val="1"/>
        <c:axPos val="b"/>
        <c:numFmt formatCode="ge" sourceLinked="1"/>
        <c:majorTickMark val="none"/>
        <c:minorTickMark val="none"/>
        <c:tickLblPos val="none"/>
        <c:crossAx val="315654736"/>
        <c:crosses val="autoZero"/>
        <c:auto val="1"/>
        <c:lblOffset val="100"/>
        <c:baseTimeUnit val="years"/>
      </c:dateAx>
      <c:valAx>
        <c:axId val="3156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58.37</c:v>
                </c:pt>
                <c:pt idx="1">
                  <c:v>60.52</c:v>
                </c:pt>
                <c:pt idx="2">
                  <c:v>57.87</c:v>
                </c:pt>
                <c:pt idx="3">
                  <c:v>55.67</c:v>
                </c:pt>
                <c:pt idx="4">
                  <c:v>54.27</c:v>
                </c:pt>
              </c:numCache>
            </c:numRef>
          </c:val>
        </c:ser>
        <c:dLbls>
          <c:showLegendKey val="0"/>
          <c:showVal val="0"/>
          <c:showCatName val="0"/>
          <c:showSerName val="0"/>
          <c:showPercent val="0"/>
          <c:showBubbleSize val="0"/>
        </c:dLbls>
        <c:gapWidth val="150"/>
        <c:axId val="105399456"/>
        <c:axId val="10539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5399456"/>
        <c:axId val="105399064"/>
      </c:lineChart>
      <c:dateAx>
        <c:axId val="105399456"/>
        <c:scaling>
          <c:orientation val="minMax"/>
        </c:scaling>
        <c:delete val="1"/>
        <c:axPos val="b"/>
        <c:numFmt formatCode="ge" sourceLinked="1"/>
        <c:majorTickMark val="none"/>
        <c:minorTickMark val="none"/>
        <c:tickLblPos val="none"/>
        <c:crossAx val="105399064"/>
        <c:crosses val="autoZero"/>
        <c:auto val="1"/>
        <c:lblOffset val="100"/>
        <c:baseTimeUnit val="years"/>
      </c:dateAx>
      <c:valAx>
        <c:axId val="1053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73.12</c:v>
                </c:pt>
                <c:pt idx="1">
                  <c:v>70.16</c:v>
                </c:pt>
                <c:pt idx="2">
                  <c:v>71.84</c:v>
                </c:pt>
                <c:pt idx="3">
                  <c:v>73.959999999999994</c:v>
                </c:pt>
                <c:pt idx="4">
                  <c:v>75.81</c:v>
                </c:pt>
              </c:numCache>
            </c:numRef>
          </c:val>
        </c:ser>
        <c:dLbls>
          <c:showLegendKey val="0"/>
          <c:showVal val="0"/>
          <c:showCatName val="0"/>
          <c:showSerName val="0"/>
          <c:showPercent val="0"/>
          <c:showBubbleSize val="0"/>
        </c:dLbls>
        <c:gapWidth val="150"/>
        <c:axId val="105399848"/>
        <c:axId val="31632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5399848"/>
        <c:axId val="316323624"/>
      </c:lineChart>
      <c:dateAx>
        <c:axId val="105399848"/>
        <c:scaling>
          <c:orientation val="minMax"/>
        </c:scaling>
        <c:delete val="1"/>
        <c:axPos val="b"/>
        <c:numFmt formatCode="ge" sourceLinked="1"/>
        <c:majorTickMark val="none"/>
        <c:minorTickMark val="none"/>
        <c:tickLblPos val="none"/>
        <c:crossAx val="316323624"/>
        <c:crosses val="autoZero"/>
        <c:auto val="1"/>
        <c:lblOffset val="100"/>
        <c:baseTimeUnit val="years"/>
      </c:dateAx>
      <c:valAx>
        <c:axId val="31632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113.43</c:v>
                </c:pt>
                <c:pt idx="1">
                  <c:v>111.5</c:v>
                </c:pt>
                <c:pt idx="2">
                  <c:v>107.91</c:v>
                </c:pt>
                <c:pt idx="3">
                  <c:v>111.99</c:v>
                </c:pt>
                <c:pt idx="4">
                  <c:v>117.53</c:v>
                </c:pt>
              </c:numCache>
            </c:numRef>
          </c:val>
        </c:ser>
        <c:dLbls>
          <c:showLegendKey val="0"/>
          <c:showVal val="0"/>
          <c:showCatName val="0"/>
          <c:showSerName val="0"/>
          <c:showPercent val="0"/>
          <c:showBubbleSize val="0"/>
        </c:dLbls>
        <c:gapWidth val="150"/>
        <c:axId val="315493128"/>
        <c:axId val="31549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315493128"/>
        <c:axId val="315495560"/>
      </c:lineChart>
      <c:dateAx>
        <c:axId val="315493128"/>
        <c:scaling>
          <c:orientation val="minMax"/>
        </c:scaling>
        <c:delete val="1"/>
        <c:axPos val="b"/>
        <c:numFmt formatCode="ge" sourceLinked="1"/>
        <c:majorTickMark val="none"/>
        <c:minorTickMark val="none"/>
        <c:tickLblPos val="none"/>
        <c:crossAx val="315495560"/>
        <c:crosses val="autoZero"/>
        <c:auto val="1"/>
        <c:lblOffset val="100"/>
        <c:baseTimeUnit val="years"/>
      </c:dateAx>
      <c:valAx>
        <c:axId val="315495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49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44.1</c:v>
                </c:pt>
                <c:pt idx="1">
                  <c:v>43.18</c:v>
                </c:pt>
                <c:pt idx="2">
                  <c:v>43.5</c:v>
                </c:pt>
                <c:pt idx="3">
                  <c:v>43.77</c:v>
                </c:pt>
                <c:pt idx="4">
                  <c:v>42.87</c:v>
                </c:pt>
              </c:numCache>
            </c:numRef>
          </c:val>
        </c:ser>
        <c:dLbls>
          <c:showLegendKey val="0"/>
          <c:showVal val="0"/>
          <c:showCatName val="0"/>
          <c:showSerName val="0"/>
          <c:showPercent val="0"/>
          <c:showBubbleSize val="0"/>
        </c:dLbls>
        <c:gapWidth val="150"/>
        <c:axId val="315498968"/>
        <c:axId val="31599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15498968"/>
        <c:axId val="315996944"/>
      </c:lineChart>
      <c:dateAx>
        <c:axId val="315498968"/>
        <c:scaling>
          <c:orientation val="minMax"/>
        </c:scaling>
        <c:delete val="1"/>
        <c:axPos val="b"/>
        <c:numFmt formatCode="ge" sourceLinked="1"/>
        <c:majorTickMark val="none"/>
        <c:minorTickMark val="none"/>
        <c:tickLblPos val="none"/>
        <c:crossAx val="315996944"/>
        <c:crosses val="autoZero"/>
        <c:auto val="1"/>
        <c:lblOffset val="100"/>
        <c:baseTimeUnit val="years"/>
      </c:dateAx>
      <c:valAx>
        <c:axId val="31599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9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26.52</c:v>
                </c:pt>
                <c:pt idx="1">
                  <c:v>36.31</c:v>
                </c:pt>
                <c:pt idx="2">
                  <c:v>33.659999999999997</c:v>
                </c:pt>
                <c:pt idx="3">
                  <c:v>34.31</c:v>
                </c:pt>
                <c:pt idx="4">
                  <c:v>38.29</c:v>
                </c:pt>
              </c:numCache>
            </c:numRef>
          </c:val>
        </c:ser>
        <c:dLbls>
          <c:showLegendKey val="0"/>
          <c:showVal val="0"/>
          <c:showCatName val="0"/>
          <c:showSerName val="0"/>
          <c:showPercent val="0"/>
          <c:showBubbleSize val="0"/>
        </c:dLbls>
        <c:gapWidth val="150"/>
        <c:axId val="316078800"/>
        <c:axId val="31607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16078800"/>
        <c:axId val="316079184"/>
      </c:lineChart>
      <c:dateAx>
        <c:axId val="316078800"/>
        <c:scaling>
          <c:orientation val="minMax"/>
        </c:scaling>
        <c:delete val="1"/>
        <c:axPos val="b"/>
        <c:numFmt formatCode="ge" sourceLinked="1"/>
        <c:majorTickMark val="none"/>
        <c:minorTickMark val="none"/>
        <c:tickLblPos val="none"/>
        <c:crossAx val="316079184"/>
        <c:crosses val="autoZero"/>
        <c:auto val="1"/>
        <c:lblOffset val="100"/>
        <c:baseTimeUnit val="years"/>
      </c:dateAx>
      <c:valAx>
        <c:axId val="31607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00240"/>
        <c:axId val="10540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5400240"/>
        <c:axId val="105400632"/>
      </c:lineChart>
      <c:dateAx>
        <c:axId val="105400240"/>
        <c:scaling>
          <c:orientation val="minMax"/>
        </c:scaling>
        <c:delete val="1"/>
        <c:axPos val="b"/>
        <c:numFmt formatCode="ge" sourceLinked="1"/>
        <c:majorTickMark val="none"/>
        <c:minorTickMark val="none"/>
        <c:tickLblPos val="none"/>
        <c:crossAx val="105400632"/>
        <c:crosses val="autoZero"/>
        <c:auto val="1"/>
        <c:lblOffset val="100"/>
        <c:baseTimeUnit val="years"/>
      </c:dateAx>
      <c:valAx>
        <c:axId val="105400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263.2</c:v>
                </c:pt>
                <c:pt idx="1">
                  <c:v>264.54000000000002</c:v>
                </c:pt>
                <c:pt idx="2">
                  <c:v>431.29</c:v>
                </c:pt>
                <c:pt idx="3">
                  <c:v>237</c:v>
                </c:pt>
                <c:pt idx="4">
                  <c:v>244.03</c:v>
                </c:pt>
              </c:numCache>
            </c:numRef>
          </c:val>
        </c:ser>
        <c:dLbls>
          <c:showLegendKey val="0"/>
          <c:showVal val="0"/>
          <c:showCatName val="0"/>
          <c:showSerName val="0"/>
          <c:showPercent val="0"/>
          <c:showBubbleSize val="0"/>
        </c:dLbls>
        <c:gapWidth val="150"/>
        <c:axId val="105401808"/>
        <c:axId val="10540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5401808"/>
        <c:axId val="105402200"/>
      </c:lineChart>
      <c:dateAx>
        <c:axId val="105401808"/>
        <c:scaling>
          <c:orientation val="minMax"/>
        </c:scaling>
        <c:delete val="1"/>
        <c:axPos val="b"/>
        <c:numFmt formatCode="ge" sourceLinked="1"/>
        <c:majorTickMark val="none"/>
        <c:minorTickMark val="none"/>
        <c:tickLblPos val="none"/>
        <c:crossAx val="105402200"/>
        <c:crosses val="autoZero"/>
        <c:auto val="1"/>
        <c:lblOffset val="100"/>
        <c:baseTimeUnit val="years"/>
      </c:dateAx>
      <c:valAx>
        <c:axId val="105402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163.9</c:v>
                </c:pt>
                <c:pt idx="1">
                  <c:v>175.46</c:v>
                </c:pt>
                <c:pt idx="2">
                  <c:v>190.65</c:v>
                </c:pt>
                <c:pt idx="3">
                  <c:v>210.45</c:v>
                </c:pt>
                <c:pt idx="4">
                  <c:v>227.55</c:v>
                </c:pt>
              </c:numCache>
            </c:numRef>
          </c:val>
        </c:ser>
        <c:dLbls>
          <c:showLegendKey val="0"/>
          <c:showVal val="0"/>
          <c:showCatName val="0"/>
          <c:showSerName val="0"/>
          <c:showPercent val="0"/>
          <c:showBubbleSize val="0"/>
        </c:dLbls>
        <c:gapWidth val="150"/>
        <c:axId val="316179320"/>
        <c:axId val="316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16179320"/>
        <c:axId val="316179712"/>
      </c:lineChart>
      <c:dateAx>
        <c:axId val="316179320"/>
        <c:scaling>
          <c:orientation val="minMax"/>
        </c:scaling>
        <c:delete val="1"/>
        <c:axPos val="b"/>
        <c:numFmt formatCode="ge" sourceLinked="1"/>
        <c:majorTickMark val="none"/>
        <c:minorTickMark val="none"/>
        <c:tickLblPos val="none"/>
        <c:crossAx val="316179712"/>
        <c:crosses val="autoZero"/>
        <c:auto val="1"/>
        <c:lblOffset val="100"/>
        <c:baseTimeUnit val="years"/>
      </c:dateAx>
      <c:valAx>
        <c:axId val="31617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107.76</c:v>
                </c:pt>
                <c:pt idx="1">
                  <c:v>109.12</c:v>
                </c:pt>
                <c:pt idx="2">
                  <c:v>106.56</c:v>
                </c:pt>
                <c:pt idx="3">
                  <c:v>111.44</c:v>
                </c:pt>
                <c:pt idx="4">
                  <c:v>117.28</c:v>
                </c:pt>
              </c:numCache>
            </c:numRef>
          </c:val>
        </c:ser>
        <c:dLbls>
          <c:showLegendKey val="0"/>
          <c:showVal val="0"/>
          <c:showCatName val="0"/>
          <c:showSerName val="0"/>
          <c:showPercent val="0"/>
          <c:showBubbleSize val="0"/>
        </c:dLbls>
        <c:gapWidth val="150"/>
        <c:axId val="316320488"/>
        <c:axId val="31632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16320488"/>
        <c:axId val="316320880"/>
      </c:lineChart>
      <c:dateAx>
        <c:axId val="316320488"/>
        <c:scaling>
          <c:orientation val="minMax"/>
        </c:scaling>
        <c:delete val="1"/>
        <c:axPos val="b"/>
        <c:numFmt formatCode="ge" sourceLinked="1"/>
        <c:majorTickMark val="none"/>
        <c:minorTickMark val="none"/>
        <c:tickLblPos val="none"/>
        <c:crossAx val="316320880"/>
        <c:crosses val="autoZero"/>
        <c:auto val="1"/>
        <c:lblOffset val="100"/>
        <c:baseTimeUnit val="years"/>
      </c:dateAx>
      <c:valAx>
        <c:axId val="31632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165.06</c:v>
                </c:pt>
                <c:pt idx="1">
                  <c:v>167.59</c:v>
                </c:pt>
                <c:pt idx="2">
                  <c:v>172.95</c:v>
                </c:pt>
                <c:pt idx="3">
                  <c:v>165.86</c:v>
                </c:pt>
                <c:pt idx="4">
                  <c:v>157.9</c:v>
                </c:pt>
              </c:numCache>
            </c:numRef>
          </c:val>
        </c:ser>
        <c:dLbls>
          <c:showLegendKey val="0"/>
          <c:showVal val="0"/>
          <c:showCatName val="0"/>
          <c:showSerName val="0"/>
          <c:showPercent val="0"/>
          <c:showBubbleSize val="0"/>
        </c:dLbls>
        <c:gapWidth val="150"/>
        <c:axId val="316322056"/>
        <c:axId val="31632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16322056"/>
        <c:axId val="316322448"/>
      </c:lineChart>
      <c:dateAx>
        <c:axId val="316322056"/>
        <c:scaling>
          <c:orientation val="minMax"/>
        </c:scaling>
        <c:delete val="1"/>
        <c:axPos val="b"/>
        <c:numFmt formatCode="ge" sourceLinked="1"/>
        <c:majorTickMark val="none"/>
        <c:minorTickMark val="none"/>
        <c:tickLblPos val="none"/>
        <c:crossAx val="316322448"/>
        <c:crosses val="autoZero"/>
        <c:auto val="1"/>
        <c:lblOffset val="100"/>
        <c:baseTimeUnit val="years"/>
      </c:dateAx>
      <c:valAx>
        <c:axId val="31632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熱海市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38055</v>
      </c>
      <c r="AJ8" s="56"/>
      <c r="AK8" s="56"/>
      <c r="AL8" s="56"/>
      <c r="AM8" s="56"/>
      <c r="AN8" s="56"/>
      <c r="AO8" s="56"/>
      <c r="AP8" s="57"/>
      <c r="AQ8" s="47">
        <f>データ!R6</f>
        <v>61.78</v>
      </c>
      <c r="AR8" s="47"/>
      <c r="AS8" s="47"/>
      <c r="AT8" s="47"/>
      <c r="AU8" s="47"/>
      <c r="AV8" s="47"/>
      <c r="AW8" s="47"/>
      <c r="AX8" s="47"/>
      <c r="AY8" s="47">
        <f>データ!S6</f>
        <v>615.98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64.63</v>
      </c>
      <c r="K10" s="47"/>
      <c r="L10" s="47"/>
      <c r="M10" s="47"/>
      <c r="N10" s="47"/>
      <c r="O10" s="47"/>
      <c r="P10" s="47"/>
      <c r="Q10" s="47"/>
      <c r="R10" s="47">
        <f>データ!O6</f>
        <v>99.48</v>
      </c>
      <c r="S10" s="47"/>
      <c r="T10" s="47"/>
      <c r="U10" s="47"/>
      <c r="V10" s="47"/>
      <c r="W10" s="47"/>
      <c r="X10" s="47"/>
      <c r="Y10" s="47"/>
      <c r="Z10" s="78">
        <f>データ!P6</f>
        <v>2562</v>
      </c>
      <c r="AA10" s="78"/>
      <c r="AB10" s="78"/>
      <c r="AC10" s="78"/>
      <c r="AD10" s="78"/>
      <c r="AE10" s="78"/>
      <c r="AF10" s="78"/>
      <c r="AG10" s="78"/>
      <c r="AH10" s="2"/>
      <c r="AI10" s="78">
        <f>データ!T6</f>
        <v>37729</v>
      </c>
      <c r="AJ10" s="78"/>
      <c r="AK10" s="78"/>
      <c r="AL10" s="78"/>
      <c r="AM10" s="78"/>
      <c r="AN10" s="78"/>
      <c r="AO10" s="78"/>
      <c r="AP10" s="78"/>
      <c r="AQ10" s="47">
        <f>データ!U6</f>
        <v>23.91</v>
      </c>
      <c r="AR10" s="47"/>
      <c r="AS10" s="47"/>
      <c r="AT10" s="47"/>
      <c r="AU10" s="47"/>
      <c r="AV10" s="47"/>
      <c r="AW10" s="47"/>
      <c r="AX10" s="47"/>
      <c r="AY10" s="47">
        <f>データ!V6</f>
        <v>1577.96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222054</v>
      </c>
      <c r="D6" s="31">
        <f t="shared" si="3"/>
        <v>46</v>
      </c>
      <c r="E6" s="31">
        <f t="shared" si="3"/>
        <v>1</v>
      </c>
      <c r="F6" s="31">
        <f t="shared" si="3"/>
        <v>0</v>
      </c>
      <c r="G6" s="31">
        <f t="shared" si="3"/>
        <v>1</v>
      </c>
      <c r="H6" s="31" t="str">
        <f t="shared" si="3"/>
        <v>静岡県　熱海市</v>
      </c>
      <c r="I6" s="31" t="str">
        <f t="shared" si="3"/>
        <v>法適用</v>
      </c>
      <c r="J6" s="31" t="str">
        <f t="shared" si="3"/>
        <v>水道事業</v>
      </c>
      <c r="K6" s="31" t="str">
        <f t="shared" si="3"/>
        <v>末端給水事業</v>
      </c>
      <c r="L6" s="31" t="str">
        <f t="shared" si="3"/>
        <v>A5</v>
      </c>
      <c r="M6" s="32" t="str">
        <f t="shared" si="3"/>
        <v>-</v>
      </c>
      <c r="N6" s="32">
        <f t="shared" si="3"/>
        <v>64.63</v>
      </c>
      <c r="O6" s="32">
        <f t="shared" si="3"/>
        <v>99.48</v>
      </c>
      <c r="P6" s="32">
        <f t="shared" si="3"/>
        <v>2562</v>
      </c>
      <c r="Q6" s="32">
        <f t="shared" si="3"/>
        <v>38055</v>
      </c>
      <c r="R6" s="32">
        <f t="shared" si="3"/>
        <v>61.78</v>
      </c>
      <c r="S6" s="32">
        <f t="shared" si="3"/>
        <v>615.98</v>
      </c>
      <c r="T6" s="32">
        <f t="shared" si="3"/>
        <v>37729</v>
      </c>
      <c r="U6" s="32">
        <f t="shared" si="3"/>
        <v>23.91</v>
      </c>
      <c r="V6" s="32">
        <f t="shared" si="3"/>
        <v>1577.96</v>
      </c>
      <c r="W6" s="33">
        <f>IF(W7="",NA(),W7)</f>
        <v>113.43</v>
      </c>
      <c r="X6" s="33">
        <f t="shared" ref="X6:AF6" si="4">IF(X7="",NA(),X7)</f>
        <v>111.5</v>
      </c>
      <c r="Y6" s="33">
        <f t="shared" si="4"/>
        <v>107.91</v>
      </c>
      <c r="Z6" s="33">
        <f t="shared" si="4"/>
        <v>111.99</v>
      </c>
      <c r="AA6" s="33">
        <f t="shared" si="4"/>
        <v>117.53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263.2</v>
      </c>
      <c r="AT6" s="33">
        <f t="shared" ref="AT6:BB6" si="6">IF(AT7="",NA(),AT7)</f>
        <v>264.54000000000002</v>
      </c>
      <c r="AU6" s="33">
        <f t="shared" si="6"/>
        <v>431.29</v>
      </c>
      <c r="AV6" s="33">
        <f t="shared" si="6"/>
        <v>237</v>
      </c>
      <c r="AW6" s="33">
        <f t="shared" si="6"/>
        <v>244.03</v>
      </c>
      <c r="AX6" s="33">
        <f t="shared" si="6"/>
        <v>832.37</v>
      </c>
      <c r="AY6" s="33">
        <f t="shared" si="6"/>
        <v>852.01</v>
      </c>
      <c r="AZ6" s="33">
        <f t="shared" si="6"/>
        <v>909.68</v>
      </c>
      <c r="BA6" s="33">
        <f t="shared" si="6"/>
        <v>382.09</v>
      </c>
      <c r="BB6" s="33">
        <f t="shared" si="6"/>
        <v>371.31</v>
      </c>
      <c r="BC6" s="32" t="str">
        <f>IF(BC7="","",IF(BC7="-","【-】","【"&amp;SUBSTITUTE(TEXT(BC7,"#,##0.00"),"-","△")&amp;"】"))</f>
        <v>【262.74】</v>
      </c>
      <c r="BD6" s="33">
        <f>IF(BD7="",NA(),BD7)</f>
        <v>163.9</v>
      </c>
      <c r="BE6" s="33">
        <f t="shared" ref="BE6:BM6" si="7">IF(BE7="",NA(),BE7)</f>
        <v>175.46</v>
      </c>
      <c r="BF6" s="33">
        <f t="shared" si="7"/>
        <v>190.65</v>
      </c>
      <c r="BG6" s="33">
        <f t="shared" si="7"/>
        <v>210.45</v>
      </c>
      <c r="BH6" s="33">
        <f t="shared" si="7"/>
        <v>227.55</v>
      </c>
      <c r="BI6" s="33">
        <f t="shared" si="7"/>
        <v>403.15</v>
      </c>
      <c r="BJ6" s="33">
        <f t="shared" si="7"/>
        <v>391.4</v>
      </c>
      <c r="BK6" s="33">
        <f t="shared" si="7"/>
        <v>382.65</v>
      </c>
      <c r="BL6" s="33">
        <f t="shared" si="7"/>
        <v>385.06</v>
      </c>
      <c r="BM6" s="33">
        <f t="shared" si="7"/>
        <v>373.09</v>
      </c>
      <c r="BN6" s="32" t="str">
        <f>IF(BN7="","",IF(BN7="-","【-】","【"&amp;SUBSTITUTE(TEXT(BN7,"#,##0.00"),"-","△")&amp;"】"))</f>
        <v>【276.38】</v>
      </c>
      <c r="BO6" s="33">
        <f>IF(BO7="",NA(),BO7)</f>
        <v>107.76</v>
      </c>
      <c r="BP6" s="33">
        <f t="shared" ref="BP6:BX6" si="8">IF(BP7="",NA(),BP7)</f>
        <v>109.12</v>
      </c>
      <c r="BQ6" s="33">
        <f t="shared" si="8"/>
        <v>106.56</v>
      </c>
      <c r="BR6" s="33">
        <f t="shared" si="8"/>
        <v>111.44</v>
      </c>
      <c r="BS6" s="33">
        <f t="shared" si="8"/>
        <v>117.28</v>
      </c>
      <c r="BT6" s="33">
        <f t="shared" si="8"/>
        <v>94.86</v>
      </c>
      <c r="BU6" s="33">
        <f t="shared" si="8"/>
        <v>95.91</v>
      </c>
      <c r="BV6" s="33">
        <f t="shared" si="8"/>
        <v>96.1</v>
      </c>
      <c r="BW6" s="33">
        <f t="shared" si="8"/>
        <v>99.07</v>
      </c>
      <c r="BX6" s="33">
        <f t="shared" si="8"/>
        <v>99.99</v>
      </c>
      <c r="BY6" s="32" t="str">
        <f>IF(BY7="","",IF(BY7="-","【-】","【"&amp;SUBSTITUTE(TEXT(BY7,"#,##0.00"),"-","△")&amp;"】"))</f>
        <v>【104.99】</v>
      </c>
      <c r="BZ6" s="33">
        <f>IF(BZ7="",NA(),BZ7)</f>
        <v>165.06</v>
      </c>
      <c r="CA6" s="33">
        <f t="shared" ref="CA6:CI6" si="9">IF(CA7="",NA(),CA7)</f>
        <v>167.59</v>
      </c>
      <c r="CB6" s="33">
        <f t="shared" si="9"/>
        <v>172.95</v>
      </c>
      <c r="CC6" s="33">
        <f t="shared" si="9"/>
        <v>165.86</v>
      </c>
      <c r="CD6" s="33">
        <f t="shared" si="9"/>
        <v>157.9</v>
      </c>
      <c r="CE6" s="33">
        <f t="shared" si="9"/>
        <v>179.14</v>
      </c>
      <c r="CF6" s="33">
        <f t="shared" si="9"/>
        <v>179.29</v>
      </c>
      <c r="CG6" s="33">
        <f t="shared" si="9"/>
        <v>178.39</v>
      </c>
      <c r="CH6" s="33">
        <f t="shared" si="9"/>
        <v>173.03</v>
      </c>
      <c r="CI6" s="33">
        <f t="shared" si="9"/>
        <v>171.15</v>
      </c>
      <c r="CJ6" s="32" t="str">
        <f>IF(CJ7="","",IF(CJ7="-","【-】","【"&amp;SUBSTITUTE(TEXT(CJ7,"#,##0.00"),"-","△")&amp;"】"))</f>
        <v>【163.72】</v>
      </c>
      <c r="CK6" s="33">
        <f>IF(CK7="",NA(),CK7)</f>
        <v>58.37</v>
      </c>
      <c r="CL6" s="33">
        <f t="shared" ref="CL6:CT6" si="10">IF(CL7="",NA(),CL7)</f>
        <v>60.52</v>
      </c>
      <c r="CM6" s="33">
        <f t="shared" si="10"/>
        <v>57.87</v>
      </c>
      <c r="CN6" s="33">
        <f t="shared" si="10"/>
        <v>55.67</v>
      </c>
      <c r="CO6" s="33">
        <f t="shared" si="10"/>
        <v>54.27</v>
      </c>
      <c r="CP6" s="33">
        <f t="shared" si="10"/>
        <v>58.76</v>
      </c>
      <c r="CQ6" s="33">
        <f t="shared" si="10"/>
        <v>59.09</v>
      </c>
      <c r="CR6" s="33">
        <f t="shared" si="10"/>
        <v>59.23</v>
      </c>
      <c r="CS6" s="33">
        <f t="shared" si="10"/>
        <v>58.58</v>
      </c>
      <c r="CT6" s="33">
        <f t="shared" si="10"/>
        <v>58.53</v>
      </c>
      <c r="CU6" s="32" t="str">
        <f>IF(CU7="","",IF(CU7="-","【-】","【"&amp;SUBSTITUTE(TEXT(CU7,"#,##0.00"),"-","△")&amp;"】"))</f>
        <v>【59.76】</v>
      </c>
      <c r="CV6" s="33">
        <f>IF(CV7="",NA(),CV7)</f>
        <v>73.12</v>
      </c>
      <c r="CW6" s="33">
        <f t="shared" ref="CW6:DE6" si="11">IF(CW7="",NA(),CW7)</f>
        <v>70.16</v>
      </c>
      <c r="CX6" s="33">
        <f t="shared" si="11"/>
        <v>71.84</v>
      </c>
      <c r="CY6" s="33">
        <f t="shared" si="11"/>
        <v>73.959999999999994</v>
      </c>
      <c r="CZ6" s="33">
        <f t="shared" si="11"/>
        <v>75.81</v>
      </c>
      <c r="DA6" s="33">
        <f t="shared" si="11"/>
        <v>84.87</v>
      </c>
      <c r="DB6" s="33">
        <f t="shared" si="11"/>
        <v>85.4</v>
      </c>
      <c r="DC6" s="33">
        <f t="shared" si="11"/>
        <v>85.53</v>
      </c>
      <c r="DD6" s="33">
        <f t="shared" si="11"/>
        <v>85.23</v>
      </c>
      <c r="DE6" s="33">
        <f t="shared" si="11"/>
        <v>85.26</v>
      </c>
      <c r="DF6" s="32" t="str">
        <f>IF(DF7="","",IF(DF7="-","【-】","【"&amp;SUBSTITUTE(TEXT(DF7,"#,##0.00"),"-","△")&amp;"】"))</f>
        <v>【89.95】</v>
      </c>
      <c r="DG6" s="33">
        <f>IF(DG7="",NA(),DG7)</f>
        <v>44.1</v>
      </c>
      <c r="DH6" s="33">
        <f t="shared" ref="DH6:DP6" si="12">IF(DH7="",NA(),DH7)</f>
        <v>43.18</v>
      </c>
      <c r="DI6" s="33">
        <f t="shared" si="12"/>
        <v>43.5</v>
      </c>
      <c r="DJ6" s="33">
        <f t="shared" si="12"/>
        <v>43.77</v>
      </c>
      <c r="DK6" s="33">
        <f t="shared" si="12"/>
        <v>42.87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26.52</v>
      </c>
      <c r="DS6" s="33">
        <f t="shared" ref="DS6:EA6" si="13">IF(DS7="",NA(),DS7)</f>
        <v>36.31</v>
      </c>
      <c r="DT6" s="33">
        <f t="shared" si="13"/>
        <v>33.659999999999997</v>
      </c>
      <c r="DU6" s="33">
        <f t="shared" si="13"/>
        <v>34.31</v>
      </c>
      <c r="DV6" s="33">
        <f t="shared" si="13"/>
        <v>38.29</v>
      </c>
      <c r="DW6" s="33">
        <f t="shared" si="13"/>
        <v>6.47</v>
      </c>
      <c r="DX6" s="33">
        <f t="shared" si="13"/>
        <v>7.8</v>
      </c>
      <c r="DY6" s="33">
        <f t="shared" si="13"/>
        <v>8.39</v>
      </c>
      <c r="DZ6" s="33">
        <f t="shared" si="13"/>
        <v>10.09</v>
      </c>
      <c r="EA6" s="33">
        <f t="shared" si="13"/>
        <v>10.54</v>
      </c>
      <c r="EB6" s="32" t="str">
        <f>IF(EB7="","",IF(EB7="-","【-】","【"&amp;SUBSTITUTE(TEXT(EB7,"#,##0.00"),"-","△")&amp;"】"))</f>
        <v>【13.18】</v>
      </c>
      <c r="EC6" s="33">
        <f>IF(EC7="",NA(),EC7)</f>
        <v>2.08</v>
      </c>
      <c r="ED6" s="33">
        <f t="shared" ref="ED6:EL6" si="14">IF(ED7="",NA(),ED7)</f>
        <v>2.15</v>
      </c>
      <c r="EE6" s="33">
        <f t="shared" si="14"/>
        <v>2.29</v>
      </c>
      <c r="EF6" s="33">
        <f t="shared" si="14"/>
        <v>2.2999999999999998</v>
      </c>
      <c r="EG6" s="33">
        <f t="shared" si="14"/>
        <v>1.82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222054</v>
      </c>
      <c r="D7" s="35">
        <v>46</v>
      </c>
      <c r="E7" s="35">
        <v>1</v>
      </c>
      <c r="F7" s="35">
        <v>0</v>
      </c>
      <c r="G7" s="35">
        <v>1</v>
      </c>
      <c r="H7" s="35" t="s">
        <v>92</v>
      </c>
      <c r="I7" s="35" t="s">
        <v>93</v>
      </c>
      <c r="J7" s="35" t="s">
        <v>94</v>
      </c>
      <c r="K7" s="35" t="s">
        <v>95</v>
      </c>
      <c r="L7" s="35" t="s">
        <v>96</v>
      </c>
      <c r="M7" s="36" t="s">
        <v>97</v>
      </c>
      <c r="N7" s="36">
        <v>64.63</v>
      </c>
      <c r="O7" s="36">
        <v>99.48</v>
      </c>
      <c r="P7" s="36">
        <v>2562</v>
      </c>
      <c r="Q7" s="36">
        <v>38055</v>
      </c>
      <c r="R7" s="36">
        <v>61.78</v>
      </c>
      <c r="S7" s="36">
        <v>615.98</v>
      </c>
      <c r="T7" s="36">
        <v>37729</v>
      </c>
      <c r="U7" s="36">
        <v>23.91</v>
      </c>
      <c r="V7" s="36">
        <v>1577.96</v>
      </c>
      <c r="W7" s="36">
        <v>113.43</v>
      </c>
      <c r="X7" s="36">
        <v>111.5</v>
      </c>
      <c r="Y7" s="36">
        <v>107.91</v>
      </c>
      <c r="Z7" s="36">
        <v>111.99</v>
      </c>
      <c r="AA7" s="36">
        <v>117.53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263.2</v>
      </c>
      <c r="AT7" s="36">
        <v>264.54000000000002</v>
      </c>
      <c r="AU7" s="36">
        <v>431.29</v>
      </c>
      <c r="AV7" s="36">
        <v>237</v>
      </c>
      <c r="AW7" s="36">
        <v>244.03</v>
      </c>
      <c r="AX7" s="36">
        <v>832.37</v>
      </c>
      <c r="AY7" s="36">
        <v>852.01</v>
      </c>
      <c r="AZ7" s="36">
        <v>909.68</v>
      </c>
      <c r="BA7" s="36">
        <v>382.09</v>
      </c>
      <c r="BB7" s="36">
        <v>371.31</v>
      </c>
      <c r="BC7" s="36">
        <v>262.74</v>
      </c>
      <c r="BD7" s="36">
        <v>163.9</v>
      </c>
      <c r="BE7" s="36">
        <v>175.46</v>
      </c>
      <c r="BF7" s="36">
        <v>190.65</v>
      </c>
      <c r="BG7" s="36">
        <v>210.45</v>
      </c>
      <c r="BH7" s="36">
        <v>227.55</v>
      </c>
      <c r="BI7" s="36">
        <v>403.15</v>
      </c>
      <c r="BJ7" s="36">
        <v>391.4</v>
      </c>
      <c r="BK7" s="36">
        <v>382.65</v>
      </c>
      <c r="BL7" s="36">
        <v>385.06</v>
      </c>
      <c r="BM7" s="36">
        <v>373.09</v>
      </c>
      <c r="BN7" s="36">
        <v>276.38</v>
      </c>
      <c r="BO7" s="36">
        <v>107.76</v>
      </c>
      <c r="BP7" s="36">
        <v>109.12</v>
      </c>
      <c r="BQ7" s="36">
        <v>106.56</v>
      </c>
      <c r="BR7" s="36">
        <v>111.44</v>
      </c>
      <c r="BS7" s="36">
        <v>117.28</v>
      </c>
      <c r="BT7" s="36">
        <v>94.86</v>
      </c>
      <c r="BU7" s="36">
        <v>95.91</v>
      </c>
      <c r="BV7" s="36">
        <v>96.1</v>
      </c>
      <c r="BW7" s="36">
        <v>99.07</v>
      </c>
      <c r="BX7" s="36">
        <v>99.99</v>
      </c>
      <c r="BY7" s="36">
        <v>104.99</v>
      </c>
      <c r="BZ7" s="36">
        <v>165.06</v>
      </c>
      <c r="CA7" s="36">
        <v>167.59</v>
      </c>
      <c r="CB7" s="36">
        <v>172.95</v>
      </c>
      <c r="CC7" s="36">
        <v>165.86</v>
      </c>
      <c r="CD7" s="36">
        <v>157.9</v>
      </c>
      <c r="CE7" s="36">
        <v>179.14</v>
      </c>
      <c r="CF7" s="36">
        <v>179.29</v>
      </c>
      <c r="CG7" s="36">
        <v>178.39</v>
      </c>
      <c r="CH7" s="36">
        <v>173.03</v>
      </c>
      <c r="CI7" s="36">
        <v>171.15</v>
      </c>
      <c r="CJ7" s="36">
        <v>163.72</v>
      </c>
      <c r="CK7" s="36">
        <v>58.37</v>
      </c>
      <c r="CL7" s="36">
        <v>60.52</v>
      </c>
      <c r="CM7" s="36">
        <v>57.87</v>
      </c>
      <c r="CN7" s="36">
        <v>55.67</v>
      </c>
      <c r="CO7" s="36">
        <v>54.27</v>
      </c>
      <c r="CP7" s="36">
        <v>58.76</v>
      </c>
      <c r="CQ7" s="36">
        <v>59.09</v>
      </c>
      <c r="CR7" s="36">
        <v>59.23</v>
      </c>
      <c r="CS7" s="36">
        <v>58.58</v>
      </c>
      <c r="CT7" s="36">
        <v>58.53</v>
      </c>
      <c r="CU7" s="36">
        <v>59.76</v>
      </c>
      <c r="CV7" s="36">
        <v>73.12</v>
      </c>
      <c r="CW7" s="36">
        <v>70.16</v>
      </c>
      <c r="CX7" s="36">
        <v>71.84</v>
      </c>
      <c r="CY7" s="36">
        <v>73.959999999999994</v>
      </c>
      <c r="CZ7" s="36">
        <v>75.81</v>
      </c>
      <c r="DA7" s="36">
        <v>84.87</v>
      </c>
      <c r="DB7" s="36">
        <v>85.4</v>
      </c>
      <c r="DC7" s="36">
        <v>85.53</v>
      </c>
      <c r="DD7" s="36">
        <v>85.23</v>
      </c>
      <c r="DE7" s="36">
        <v>85.26</v>
      </c>
      <c r="DF7" s="36">
        <v>89.95</v>
      </c>
      <c r="DG7" s="36">
        <v>44.1</v>
      </c>
      <c r="DH7" s="36">
        <v>43.18</v>
      </c>
      <c r="DI7" s="36">
        <v>43.5</v>
      </c>
      <c r="DJ7" s="36">
        <v>43.77</v>
      </c>
      <c r="DK7" s="36">
        <v>42.87</v>
      </c>
      <c r="DL7" s="36">
        <v>35.53</v>
      </c>
      <c r="DM7" s="36">
        <v>36.36</v>
      </c>
      <c r="DN7" s="36">
        <v>37.340000000000003</v>
      </c>
      <c r="DO7" s="36">
        <v>44.31</v>
      </c>
      <c r="DP7" s="36">
        <v>45.75</v>
      </c>
      <c r="DQ7" s="36">
        <v>47.18</v>
      </c>
      <c r="DR7" s="36">
        <v>26.52</v>
      </c>
      <c r="DS7" s="36">
        <v>36.31</v>
      </c>
      <c r="DT7" s="36">
        <v>33.659999999999997</v>
      </c>
      <c r="DU7" s="36">
        <v>34.31</v>
      </c>
      <c r="DV7" s="36">
        <v>38.29</v>
      </c>
      <c r="DW7" s="36">
        <v>6.47</v>
      </c>
      <c r="DX7" s="36">
        <v>7.8</v>
      </c>
      <c r="DY7" s="36">
        <v>8.39</v>
      </c>
      <c r="DZ7" s="36">
        <v>10.09</v>
      </c>
      <c r="EA7" s="36">
        <v>10.54</v>
      </c>
      <c r="EB7" s="36">
        <v>13.18</v>
      </c>
      <c r="EC7" s="36">
        <v>2.08</v>
      </c>
      <c r="ED7" s="36">
        <v>2.15</v>
      </c>
      <c r="EE7" s="36">
        <v>2.29</v>
      </c>
      <c r="EF7" s="36">
        <v>2.2999999999999998</v>
      </c>
      <c r="EG7" s="36">
        <v>1.82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2036　青木　重憲　内線6484</cp:lastModifiedBy>
  <cp:lastPrinted>2017-02-06T03:11:58Z</cp:lastPrinted>
  <dcterms:created xsi:type="dcterms:W3CDTF">2017-02-01T08:42:19Z</dcterms:created>
  <dcterms:modified xsi:type="dcterms:W3CDTF">2017-02-06T03:15:48Z</dcterms:modified>
  <cp:category/>
</cp:coreProperties>
</file>